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995" activeTab="0"/>
  </bookViews>
  <sheets>
    <sheet name="DCF" sheetId="1" r:id="rId1"/>
    <sheet name="Present Value" sheetId="2" r:id="rId2"/>
    <sheet name="Cost of Capital" sheetId="3" r:id="rId3"/>
  </sheets>
  <definedNames/>
  <calcPr fullCalcOnLoad="1"/>
</workbook>
</file>

<file path=xl/comments1.xml><?xml version="1.0" encoding="utf-8"?>
<comments xmlns="http://schemas.openxmlformats.org/spreadsheetml/2006/main">
  <authors>
    <author>Vishal</author>
  </authors>
  <commentList>
    <comment ref="A8" authorId="0">
      <text>
        <r>
          <rPr>
            <b/>
            <sz val="9"/>
            <rFont val="Tahoma"/>
            <family val="0"/>
          </rPr>
          <t>Safal Niveshak:</t>
        </r>
        <r>
          <rPr>
            <sz val="9"/>
            <rFont val="Tahoma"/>
            <family val="2"/>
          </rPr>
          <t xml:space="preserve"> We have divided the forecast period into two phases. In the first phase, the firm is expected to grow at a fast past of 10%. Growth is expected to slow down to 5% in the second phase.</t>
        </r>
        <r>
          <rPr>
            <sz val="9"/>
            <rFont val="Tahoma"/>
            <family val="0"/>
          </rPr>
          <t xml:space="preserve">
</t>
        </r>
      </text>
    </comment>
    <comment ref="A13" authorId="0">
      <text>
        <r>
          <rPr>
            <b/>
            <sz val="9"/>
            <rFont val="Tahoma"/>
            <family val="2"/>
          </rPr>
          <t>Safal Niveshak:</t>
        </r>
        <r>
          <rPr>
            <sz val="9"/>
            <rFont val="Tahoma"/>
            <family val="2"/>
          </rPr>
          <t xml:space="preserve"> Since we are looking to calculate the intrinsic value of the firm for shareholders, we must exclude any debt that the firm has. In this case, debt is assumed at Rs 500,000, and will be reduced to arrive at the net intrinsic value to shareholders, or simply 'shareholder value' (see the calculation in Row 38 below).
</t>
        </r>
      </text>
    </comment>
  </commentList>
</comments>
</file>

<file path=xl/sharedStrings.xml><?xml version="1.0" encoding="utf-8"?>
<sst xmlns="http://schemas.openxmlformats.org/spreadsheetml/2006/main" count="39" uniqueCount="34">
  <si>
    <t>Initial Cash Flow:</t>
  </si>
  <si>
    <t>Years:</t>
  </si>
  <si>
    <t>1-5</t>
  </si>
  <si>
    <t>6-10</t>
  </si>
  <si>
    <t>Growth Rate:</t>
  </si>
  <si>
    <t>Debt Level:</t>
  </si>
  <si>
    <t>Year</t>
  </si>
  <si>
    <t>Growth</t>
  </si>
  <si>
    <t>Value</t>
  </si>
  <si>
    <t>Terminal Year</t>
  </si>
  <si>
    <t>PV of Year 1-10 Cash Flows:</t>
  </si>
  <si>
    <t>Terminal Value:</t>
  </si>
  <si>
    <t>Total PV of Cash Flows:</t>
  </si>
  <si>
    <t>Value Investing for Smart People | Safal Niveshak | DCF Calculation</t>
  </si>
  <si>
    <t>All figures in Rs unless specified</t>
  </si>
  <si>
    <t>End of Year</t>
  </si>
  <si>
    <t>Cash Flow*</t>
  </si>
  <si>
    <t>Present value</t>
  </si>
  <si>
    <t>PV when cash flows are constant (as in bank deposits)</t>
  </si>
  <si>
    <t>PV when cash flows are growing (as in a business)</t>
  </si>
  <si>
    <t>Cash Flow</t>
  </si>
  <si>
    <t>Debt (after tax)</t>
  </si>
  <si>
    <t>Weight</t>
  </si>
  <si>
    <t>Equity</t>
  </si>
  <si>
    <t>Cost</t>
  </si>
  <si>
    <t>Cost of capital</t>
  </si>
  <si>
    <t>Intrinsic value:</t>
  </si>
  <si>
    <t>Less-Debt:</t>
  </si>
  <si>
    <t>Discount Rate, k:</t>
  </si>
  <si>
    <t>Terminal Growth Rate, g:</t>
  </si>
  <si>
    <t>* Assuming annual growth in csh flow of 10%, and discount rate of 10%</t>
  </si>
  <si>
    <t>* Assuming interest rate of 10%, which will also be the discount rate</t>
  </si>
  <si>
    <t>Calculation of Weighted Average Cost of Capital</t>
  </si>
  <si>
    <t>Weighted cost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</si>
</sst>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_(* #,##0_);_(* \(#,##0\);_(* &quot;-&quot;??_);_(@_)"/>
    <numFmt numFmtId="166" formatCode="#,##0.000_);[Red]\(#,##0.000\)"/>
    <numFmt numFmtId="167" formatCode="0.0%"/>
  </numFmts>
  <fonts count="52">
    <font>
      <sz val="11"/>
      <color theme="1"/>
      <name val="Calibri"/>
      <family val="2"/>
    </font>
    <font>
      <sz val="11"/>
      <color indexed="8"/>
      <name val="Calibri"/>
      <family val="2"/>
    </font>
    <font>
      <sz val="10"/>
      <name val="Georgia"/>
      <family val="1"/>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Georgia"/>
      <family val="1"/>
    </font>
    <font>
      <i/>
      <sz val="10"/>
      <color indexed="8"/>
      <name val="Georgia"/>
      <family val="1"/>
    </font>
    <font>
      <i/>
      <sz val="11"/>
      <color indexed="8"/>
      <name val="Calibri"/>
      <family val="2"/>
    </font>
    <font>
      <b/>
      <sz val="10"/>
      <color indexed="18"/>
      <name val="Georgia"/>
      <family val="1"/>
    </font>
    <font>
      <u val="single"/>
      <sz val="11"/>
      <color indexed="12"/>
      <name val="Calibri"/>
      <family val="2"/>
    </font>
    <font>
      <u val="single"/>
      <sz val="11"/>
      <color indexed="20"/>
      <name val="Calibri"/>
      <family val="2"/>
    </font>
    <font>
      <sz val="10"/>
      <color indexed="9"/>
      <name val="Georg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Georgia"/>
      <family val="1"/>
    </font>
    <font>
      <i/>
      <sz val="10"/>
      <color theme="1"/>
      <name val="Georgia"/>
      <family val="1"/>
    </font>
    <font>
      <i/>
      <sz val="11"/>
      <color theme="1"/>
      <name val="Calibri"/>
      <family val="2"/>
    </font>
    <font>
      <b/>
      <sz val="10"/>
      <color theme="3" tint="-0.24997000396251678"/>
      <name val="Georgia"/>
      <family val="1"/>
    </font>
    <font>
      <sz val="10"/>
      <color theme="0"/>
      <name val="Georgia"/>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48"/>
      </left>
      <right style="medium">
        <color indexed="48"/>
      </right>
      <top style="medium">
        <color indexed="48"/>
      </top>
      <bottom style="medium">
        <color indexed="48"/>
      </bottom>
    </border>
    <border>
      <left/>
      <right/>
      <top style="medium">
        <color indexed="48"/>
      </top>
      <bottom style="medium">
        <color indexed="48"/>
      </bottom>
    </border>
    <border>
      <left/>
      <right style="medium">
        <color indexed="48"/>
      </right>
      <top style="medium">
        <color indexed="48"/>
      </top>
      <bottom style="medium">
        <color indexed="48"/>
      </bottom>
    </border>
    <border>
      <left style="medium">
        <color indexed="48"/>
      </left>
      <right style="medium">
        <color indexed="48"/>
      </right>
      <top/>
      <bottom/>
    </border>
    <border>
      <left/>
      <right style="medium">
        <color indexed="48"/>
      </right>
      <top/>
      <bottom/>
    </border>
    <border>
      <left/>
      <right/>
      <top style="medium">
        <color indexed="48"/>
      </top>
      <bottom/>
    </border>
    <border>
      <left style="medium"/>
      <right style="medium"/>
      <top style="medium"/>
      <bottom style="medium"/>
    </border>
    <border>
      <left style="medium"/>
      <right/>
      <top style="medium"/>
      <bottom style="medium"/>
    </border>
    <border>
      <left/>
      <right/>
      <top style="medium"/>
      <bottom style="medium"/>
    </border>
    <border>
      <left style="medium"/>
      <right/>
      <top/>
      <bottom/>
    </border>
    <border>
      <left style="thin"/>
      <right style="thin"/>
      <top style="thin"/>
      <bottom style="thin"/>
    </border>
    <border>
      <left style="thick">
        <color indexed="48"/>
      </left>
      <right/>
      <top style="thick">
        <color indexed="48"/>
      </top>
      <bottom/>
    </border>
    <border>
      <left/>
      <right/>
      <top style="thick">
        <color indexed="48"/>
      </top>
      <bottom/>
    </border>
    <border>
      <left/>
      <right style="thick">
        <color indexed="48"/>
      </right>
      <top style="thick">
        <color indexed="48"/>
      </top>
      <bottom/>
    </border>
    <border>
      <left style="thick">
        <color indexed="48"/>
      </left>
      <right/>
      <top/>
      <bottom style="thick">
        <color indexed="48"/>
      </bottom>
    </border>
    <border>
      <left/>
      <right/>
      <top/>
      <bottom style="thick">
        <color indexed="48"/>
      </bottom>
    </border>
    <border>
      <left/>
      <right style="thick">
        <color indexed="48"/>
      </right>
      <top/>
      <bottom style="thick">
        <color indexed="4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9">
    <xf numFmtId="0" fontId="0" fillId="0" borderId="0" xfId="0" applyFont="1" applyAlignment="1">
      <alignment/>
    </xf>
    <xf numFmtId="49" fontId="2" fillId="0" borderId="0" xfId="0" applyNumberFormat="1" applyFont="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38" fontId="2" fillId="0" borderId="0" xfId="0" applyNumberFormat="1" applyFont="1" applyBorder="1" applyAlignment="1">
      <alignment horizontal="center"/>
    </xf>
    <xf numFmtId="9" fontId="2" fillId="0" borderId="0" xfId="0" applyNumberFormat="1" applyFont="1" applyBorder="1" applyAlignment="1">
      <alignment horizontal="center"/>
    </xf>
    <xf numFmtId="165" fontId="2" fillId="0" borderId="14" xfId="42" applyNumberFormat="1" applyFont="1" applyBorder="1" applyAlignment="1">
      <alignment horizontal="center"/>
    </xf>
    <xf numFmtId="0" fontId="2" fillId="0" borderId="15" xfId="0" applyFont="1" applyBorder="1" applyAlignment="1">
      <alignment horizontal="center"/>
    </xf>
    <xf numFmtId="166" fontId="2" fillId="0" borderId="15" xfId="0" applyNumberFormat="1" applyFont="1" applyBorder="1" applyAlignment="1">
      <alignment horizontal="center"/>
    </xf>
    <xf numFmtId="9" fontId="2" fillId="0" borderId="15" xfId="0" applyNumberFormat="1" applyFont="1" applyBorder="1" applyAlignment="1">
      <alignment horizontal="center"/>
    </xf>
    <xf numFmtId="6" fontId="2" fillId="0" borderId="15" xfId="0" applyNumberFormat="1" applyFont="1" applyBorder="1" applyAlignment="1">
      <alignment horizontal="center"/>
    </xf>
    <xf numFmtId="0" fontId="2" fillId="0" borderId="0" xfId="0" applyFont="1" applyBorder="1" applyAlignment="1">
      <alignment horizontal="center"/>
    </xf>
    <xf numFmtId="166" fontId="2" fillId="0" borderId="0" xfId="0" applyNumberFormat="1" applyFont="1" applyBorder="1" applyAlignment="1">
      <alignment horizontal="center"/>
    </xf>
    <xf numFmtId="6" fontId="2" fillId="0" borderId="0" xfId="0" applyNumberFormat="1" applyFont="1" applyBorder="1" applyAlignment="1">
      <alignment horizontal="center"/>
    </xf>
    <xf numFmtId="165" fontId="2" fillId="0" borderId="0" xfId="42" applyNumberFormat="1" applyFont="1" applyAlignment="1">
      <alignment horizontal="center"/>
    </xf>
    <xf numFmtId="9" fontId="2" fillId="0" borderId="0" xfId="0" applyNumberFormat="1" applyFont="1" applyAlignment="1">
      <alignment horizontal="center"/>
    </xf>
    <xf numFmtId="166" fontId="2" fillId="0" borderId="0" xfId="0" applyNumberFormat="1"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0" xfId="0" applyFont="1" applyAlignment="1" quotePrefix="1">
      <alignment horizontal="left"/>
    </xf>
    <xf numFmtId="0" fontId="2" fillId="0" borderId="0" xfId="0" applyFont="1" applyAlignment="1" quotePrefix="1">
      <alignment horizontal="center"/>
    </xf>
    <xf numFmtId="0" fontId="46" fillId="0" borderId="0" xfId="0" applyFont="1" applyAlignment="1">
      <alignment/>
    </xf>
    <xf numFmtId="165" fontId="46" fillId="0" borderId="16" xfId="42" applyNumberFormat="1" applyFont="1" applyBorder="1" applyAlignment="1">
      <alignment horizontal="center"/>
    </xf>
    <xf numFmtId="9" fontId="46" fillId="0" borderId="17" xfId="0" applyNumberFormat="1" applyFont="1" applyBorder="1" applyAlignment="1">
      <alignment horizontal="center"/>
    </xf>
    <xf numFmtId="9" fontId="46" fillId="0" borderId="18" xfId="0" applyNumberFormat="1" applyFont="1" applyBorder="1" applyAlignment="1">
      <alignment horizontal="center"/>
    </xf>
    <xf numFmtId="9" fontId="46" fillId="0" borderId="19" xfId="0" applyNumberFormat="1" applyFont="1" applyBorder="1" applyAlignment="1">
      <alignment horizontal="center"/>
    </xf>
    <xf numFmtId="9" fontId="46" fillId="0" borderId="0" xfId="0" applyNumberFormat="1" applyFont="1" applyAlignment="1">
      <alignment horizontal="center"/>
    </xf>
    <xf numFmtId="9" fontId="46" fillId="0" borderId="16" xfId="0" applyNumberFormat="1" applyFont="1" applyBorder="1" applyAlignment="1">
      <alignment horizontal="center"/>
    </xf>
    <xf numFmtId="0" fontId="2" fillId="0" borderId="0" xfId="0" applyFont="1" applyAlignment="1">
      <alignment horizontal="right"/>
    </xf>
    <xf numFmtId="165" fontId="46" fillId="0" borderId="0" xfId="42" applyNumberFormat="1" applyFont="1" applyAlignment="1">
      <alignment/>
    </xf>
    <xf numFmtId="0" fontId="47" fillId="0" borderId="0" xfId="0" applyFont="1" applyAlignment="1">
      <alignment/>
    </xf>
    <xf numFmtId="165" fontId="2" fillId="0" borderId="16" xfId="42" applyNumberFormat="1" applyFont="1" applyBorder="1" applyAlignment="1">
      <alignment horizontal="center"/>
    </xf>
    <xf numFmtId="0" fontId="2" fillId="0" borderId="0" xfId="0" applyFont="1" applyAlignment="1">
      <alignment horizontal="left"/>
    </xf>
    <xf numFmtId="165" fontId="2" fillId="14" borderId="16" xfId="42" applyNumberFormat="1" applyFont="1" applyFill="1" applyBorder="1" applyAlignment="1">
      <alignment horizontal="center"/>
    </xf>
    <xf numFmtId="0" fontId="44" fillId="33" borderId="20" xfId="0" applyFont="1" applyFill="1" applyBorder="1" applyAlignment="1">
      <alignment/>
    </xf>
    <xf numFmtId="0" fontId="0" fillId="0" borderId="20" xfId="0" applyBorder="1" applyAlignment="1">
      <alignment horizontal="center"/>
    </xf>
    <xf numFmtId="165" fontId="0" fillId="0" borderId="20" xfId="42" applyNumberFormat="1" applyFont="1" applyBorder="1" applyAlignment="1">
      <alignment/>
    </xf>
    <xf numFmtId="0" fontId="44" fillId="0" borderId="0" xfId="0" applyFont="1" applyAlignment="1">
      <alignment/>
    </xf>
    <xf numFmtId="165" fontId="44" fillId="33" borderId="20" xfId="42" applyNumberFormat="1" applyFont="1" applyFill="1" applyBorder="1" applyAlignment="1">
      <alignment/>
    </xf>
    <xf numFmtId="0" fontId="48" fillId="0" borderId="0" xfId="0" applyFont="1" applyAlignment="1">
      <alignment/>
    </xf>
    <xf numFmtId="0" fontId="0" fillId="0" borderId="20" xfId="0" applyBorder="1" applyAlignment="1">
      <alignment/>
    </xf>
    <xf numFmtId="167" fontId="0" fillId="0" borderId="20" xfId="0" applyNumberFormat="1" applyBorder="1" applyAlignment="1">
      <alignment/>
    </xf>
    <xf numFmtId="0" fontId="46" fillId="0" borderId="0" xfId="0" applyFont="1" applyAlignment="1">
      <alignment horizontal="left"/>
    </xf>
    <xf numFmtId="165" fontId="46" fillId="0" borderId="16" xfId="0" applyNumberFormat="1" applyFont="1" applyBorder="1" applyAlignment="1">
      <alignment/>
    </xf>
    <xf numFmtId="9" fontId="0" fillId="0" borderId="20" xfId="0" applyNumberFormat="1" applyBorder="1" applyAlignment="1">
      <alignment horizontal="center"/>
    </xf>
    <xf numFmtId="167" fontId="0" fillId="0" borderId="20" xfId="59" applyNumberFormat="1" applyFont="1" applyBorder="1" applyAlignment="1">
      <alignment/>
    </xf>
    <xf numFmtId="0" fontId="0" fillId="33" borderId="20" xfId="0" applyFill="1" applyBorder="1" applyAlignment="1">
      <alignment/>
    </xf>
    <xf numFmtId="0" fontId="44" fillId="33" borderId="20" xfId="0" applyFont="1" applyFill="1" applyBorder="1" applyAlignment="1">
      <alignment horizontal="right"/>
    </xf>
    <xf numFmtId="167" fontId="44" fillId="33" borderId="20" xfId="59" applyNumberFormat="1" applyFont="1" applyFill="1" applyBorder="1" applyAlignment="1">
      <alignment/>
    </xf>
    <xf numFmtId="0" fontId="49" fillId="0" borderId="21" xfId="0" applyFont="1" applyBorder="1" applyAlignment="1">
      <alignment horizontal="center" vertical="center"/>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165" fontId="50" fillId="34" borderId="16" xfId="0" applyNumberFormat="1" applyFont="1" applyFill="1" applyBorder="1" applyAlignment="1">
      <alignment/>
    </xf>
    <xf numFmtId="9" fontId="50" fillId="34" borderId="16"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5">
      <selection activeCell="E12" sqref="E12"/>
    </sheetView>
  </sheetViews>
  <sheetFormatPr defaultColWidth="9.140625" defaultRowHeight="15"/>
  <cols>
    <col min="1" max="1" width="30.7109375" style="23" bestFit="1" customWidth="1"/>
    <col min="2" max="2" width="15.57421875" style="23" bestFit="1" customWidth="1"/>
    <col min="3" max="3" width="37.28125" style="23" customWidth="1"/>
    <col min="4" max="4" width="16.28125" style="23" bestFit="1" customWidth="1"/>
    <col min="5" max="5" width="9.140625" style="23" customWidth="1"/>
    <col min="6" max="6" width="10.8515625" style="23" bestFit="1" customWidth="1"/>
    <col min="7" max="7" width="12.7109375" style="23" bestFit="1" customWidth="1"/>
    <col min="8" max="16384" width="9.140625" style="23" customWidth="1"/>
  </cols>
  <sheetData>
    <row r="1" spans="1:3" ht="13.5" thickTop="1">
      <c r="A1" s="51" t="s">
        <v>13</v>
      </c>
      <c r="B1" s="52"/>
      <c r="C1" s="53"/>
    </row>
    <row r="2" spans="1:3" ht="13.5" thickBot="1">
      <c r="A2" s="54"/>
      <c r="B2" s="55"/>
      <c r="C2" s="56"/>
    </row>
    <row r="3" ht="13.5" thickTop="1"/>
    <row r="4" ht="12.75">
      <c r="A4" s="32" t="s">
        <v>14</v>
      </c>
    </row>
    <row r="5" ht="13.5" thickBot="1"/>
    <row r="6" spans="1:2" ht="13.5" thickBot="1">
      <c r="A6" s="23" t="s">
        <v>0</v>
      </c>
      <c r="B6" s="24">
        <v>10000</v>
      </c>
    </row>
    <row r="7" ht="12.75"/>
    <row r="8" spans="1:4" ht="13.5" thickBot="1">
      <c r="A8" s="44" t="s">
        <v>1</v>
      </c>
      <c r="B8" s="1" t="s">
        <v>2</v>
      </c>
      <c r="C8" s="1" t="s">
        <v>3</v>
      </c>
      <c r="D8" s="1"/>
    </row>
    <row r="9" spans="1:4" ht="13.5" thickBot="1">
      <c r="A9" s="23" t="s">
        <v>4</v>
      </c>
      <c r="B9" s="25">
        <v>0.1</v>
      </c>
      <c r="C9" s="26">
        <v>0.05</v>
      </c>
      <c r="D9" s="27"/>
    </row>
    <row r="10" ht="13.5" thickBot="1">
      <c r="B10" s="28"/>
    </row>
    <row r="11" spans="1:5" ht="13.5" thickBot="1">
      <c r="A11" s="23" t="s">
        <v>29</v>
      </c>
      <c r="B11" s="29">
        <v>0.01</v>
      </c>
      <c r="D11" s="23" t="s">
        <v>28</v>
      </c>
      <c r="E11" s="58">
        <v>0.1</v>
      </c>
    </row>
    <row r="12" ht="13.5" thickBot="1">
      <c r="B12" s="28"/>
    </row>
    <row r="13" spans="1:2" ht="13.5" thickBot="1">
      <c r="A13" s="19" t="s">
        <v>5</v>
      </c>
      <c r="B13" s="33">
        <v>50000</v>
      </c>
    </row>
    <row r="14" ht="13.5" thickBot="1"/>
    <row r="15" spans="1:4" ht="13.5" thickBot="1">
      <c r="A15" s="2" t="s">
        <v>6</v>
      </c>
      <c r="B15" s="3" t="s">
        <v>20</v>
      </c>
      <c r="C15" s="3" t="s">
        <v>7</v>
      </c>
      <c r="D15" s="4" t="s">
        <v>8</v>
      </c>
    </row>
    <row r="16" spans="1:4" ht="12.75">
      <c r="A16" s="5">
        <v>1</v>
      </c>
      <c r="B16" s="6">
        <f>(B6*C16)+B6</f>
        <v>11000</v>
      </c>
      <c r="C16" s="7">
        <f>$B$9</f>
        <v>0.1</v>
      </c>
      <c r="D16" s="8">
        <f aca="true" t="shared" si="0" ref="D16:D25">B16/((1+$E$11)^A16)</f>
        <v>10000</v>
      </c>
    </row>
    <row r="17" spans="1:4" ht="12.75">
      <c r="A17" s="5">
        <v>2</v>
      </c>
      <c r="B17" s="6">
        <f aca="true" t="shared" si="1" ref="B17:B25">(B16*C17)+B16</f>
        <v>12100</v>
      </c>
      <c r="C17" s="7">
        <f>$B$9</f>
        <v>0.1</v>
      </c>
      <c r="D17" s="8">
        <f t="shared" si="0"/>
        <v>9999.999999999998</v>
      </c>
    </row>
    <row r="18" spans="1:4" ht="12.75">
      <c r="A18" s="5">
        <v>3</v>
      </c>
      <c r="B18" s="6">
        <f t="shared" si="1"/>
        <v>13310</v>
      </c>
      <c r="C18" s="7">
        <f>$B$9</f>
        <v>0.1</v>
      </c>
      <c r="D18" s="8">
        <f t="shared" si="0"/>
        <v>9999.999999999996</v>
      </c>
    </row>
    <row r="19" spans="1:4" ht="12.75">
      <c r="A19" s="5">
        <v>4</v>
      </c>
      <c r="B19" s="6">
        <f t="shared" si="1"/>
        <v>14641</v>
      </c>
      <c r="C19" s="7">
        <f>$B$9</f>
        <v>0.1</v>
      </c>
      <c r="D19" s="8">
        <f t="shared" si="0"/>
        <v>9999.999999999996</v>
      </c>
    </row>
    <row r="20" spans="1:4" ht="12.75">
      <c r="A20" s="5">
        <v>5</v>
      </c>
      <c r="B20" s="6">
        <f t="shared" si="1"/>
        <v>16105.1</v>
      </c>
      <c r="C20" s="7">
        <f>$B$9</f>
        <v>0.1</v>
      </c>
      <c r="D20" s="8">
        <f t="shared" si="0"/>
        <v>9999.999999999996</v>
      </c>
    </row>
    <row r="21" spans="1:4" ht="12.75">
      <c r="A21" s="5">
        <v>6</v>
      </c>
      <c r="B21" s="6">
        <f t="shared" si="1"/>
        <v>16910.355</v>
      </c>
      <c r="C21" s="7">
        <f>$C$9</f>
        <v>0.05</v>
      </c>
      <c r="D21" s="8">
        <f t="shared" si="0"/>
        <v>9545.45454545454</v>
      </c>
    </row>
    <row r="22" spans="1:4" ht="12.75">
      <c r="A22" s="5">
        <v>7</v>
      </c>
      <c r="B22" s="6">
        <f t="shared" si="1"/>
        <v>17755.87275</v>
      </c>
      <c r="C22" s="7">
        <f>$C$9</f>
        <v>0.05</v>
      </c>
      <c r="D22" s="8">
        <f t="shared" si="0"/>
        <v>9111.570247933878</v>
      </c>
    </row>
    <row r="23" spans="1:4" ht="12.75">
      <c r="A23" s="5">
        <v>8</v>
      </c>
      <c r="B23" s="6">
        <f t="shared" si="1"/>
        <v>18643.666387499998</v>
      </c>
      <c r="C23" s="7">
        <f>$C$9</f>
        <v>0.05</v>
      </c>
      <c r="D23" s="8">
        <f t="shared" si="0"/>
        <v>8697.407963936885</v>
      </c>
    </row>
    <row r="24" spans="1:4" ht="12.75">
      <c r="A24" s="5">
        <v>9</v>
      </c>
      <c r="B24" s="6">
        <f t="shared" si="1"/>
        <v>19575.849706874997</v>
      </c>
      <c r="C24" s="7">
        <f>$C$9</f>
        <v>0.05</v>
      </c>
      <c r="D24" s="8">
        <f t="shared" si="0"/>
        <v>8302.071238303388</v>
      </c>
    </row>
    <row r="25" spans="1:4" ht="13.5" thickBot="1">
      <c r="A25" s="5">
        <v>10</v>
      </c>
      <c r="B25" s="6">
        <f t="shared" si="1"/>
        <v>20554.642192218747</v>
      </c>
      <c r="C25" s="7">
        <f>$C$9</f>
        <v>0.05</v>
      </c>
      <c r="D25" s="8">
        <f t="shared" si="0"/>
        <v>7924.7043638350515</v>
      </c>
    </row>
    <row r="26" spans="1:4" ht="12.75">
      <c r="A26" s="9"/>
      <c r="B26" s="10"/>
      <c r="C26" s="11"/>
      <c r="D26" s="12"/>
    </row>
    <row r="27" spans="1:4" ht="13.5" thickBot="1">
      <c r="A27" s="13"/>
      <c r="B27" s="14"/>
      <c r="C27" s="7"/>
      <c r="D27" s="15"/>
    </row>
    <row r="28" spans="1:4" ht="13.5" thickBot="1">
      <c r="A28" s="34" t="s">
        <v>9</v>
      </c>
      <c r="B28" s="33">
        <f>(B25*B11)+B25</f>
        <v>20760.188614140934</v>
      </c>
      <c r="C28" s="17"/>
      <c r="D28" s="18"/>
    </row>
    <row r="29" spans="1:4" ht="13.5" thickBot="1">
      <c r="A29" s="34"/>
      <c r="B29" s="19"/>
      <c r="C29" s="19"/>
      <c r="D29" s="19"/>
    </row>
    <row r="30" spans="1:3" ht="13.5" thickBot="1">
      <c r="A30" s="21" t="s">
        <v>10</v>
      </c>
      <c r="B30" s="33">
        <f>SUM(D16:D25)</f>
        <v>93581.20835946372</v>
      </c>
      <c r="C30" s="19"/>
    </row>
    <row r="31" spans="1:3" ht="13.5" thickBot="1">
      <c r="A31" s="34"/>
      <c r="B31" s="16"/>
      <c r="C31" s="19"/>
    </row>
    <row r="32" spans="1:3" ht="13.5" thickBot="1">
      <c r="A32" s="34" t="s">
        <v>11</v>
      </c>
      <c r="B32" s="33">
        <f>((B28)/($E$11-$B$11))/(1+$E$11)^A25</f>
        <v>88932.79341637112</v>
      </c>
      <c r="C32" s="19"/>
    </row>
    <row r="33" spans="1:3" ht="13.5" thickBot="1">
      <c r="A33" s="34"/>
      <c r="B33" s="20"/>
      <c r="C33" s="19"/>
    </row>
    <row r="34" spans="1:3" ht="13.5" thickBot="1">
      <c r="A34" s="34" t="s">
        <v>12</v>
      </c>
      <c r="B34" s="35">
        <f>B30+B32</f>
        <v>182514.00177583483</v>
      </c>
      <c r="C34" s="19"/>
    </row>
    <row r="35" spans="1:4" ht="13.5" thickBot="1">
      <c r="A35" s="30"/>
      <c r="B35" s="19"/>
      <c r="C35" s="19"/>
      <c r="D35" s="16"/>
    </row>
    <row r="36" spans="1:2" ht="13.5" thickBot="1">
      <c r="A36" s="23" t="s">
        <v>27</v>
      </c>
      <c r="B36" s="45">
        <f>B13</f>
        <v>50000</v>
      </c>
    </row>
    <row r="37" ht="13.5" thickBot="1">
      <c r="D37" s="31"/>
    </row>
    <row r="38" spans="1:4" ht="13.5" thickBot="1">
      <c r="A38" s="21" t="s">
        <v>26</v>
      </c>
      <c r="B38" s="57">
        <f>B34-B36</f>
        <v>132514.00177583483</v>
      </c>
      <c r="D38" s="17"/>
    </row>
    <row r="39" ht="12.75">
      <c r="A39" s="22"/>
    </row>
  </sheetData>
  <sheetProtection/>
  <mergeCells count="1">
    <mergeCell ref="A1:C2"/>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C6:L20"/>
  <sheetViews>
    <sheetView zoomScalePageLayoutView="0" workbookViewId="0" topLeftCell="A1">
      <selection activeCell="D8" sqref="D8"/>
    </sheetView>
  </sheetViews>
  <sheetFormatPr defaultColWidth="9.140625" defaultRowHeight="15"/>
  <cols>
    <col min="1" max="1" width="9.140625" style="0" customWidth="1"/>
    <col min="3" max="3" width="13.28125" style="0" customWidth="1"/>
    <col min="4" max="4" width="10.8515625" style="0" bestFit="1" customWidth="1"/>
    <col min="5" max="5" width="13.28125" style="0" bestFit="1" customWidth="1"/>
    <col min="10" max="10" width="13.00390625" style="0" customWidth="1"/>
    <col min="11" max="11" width="10.8515625" style="0" bestFit="1" customWidth="1"/>
    <col min="12" max="12" width="13.28125" style="0" bestFit="1" customWidth="1"/>
  </cols>
  <sheetData>
    <row r="6" spans="3:10" ht="15">
      <c r="C6" s="39" t="s">
        <v>18</v>
      </c>
      <c r="J6" s="39" t="s">
        <v>19</v>
      </c>
    </row>
    <row r="7" spans="3:12" ht="15">
      <c r="C7" s="36" t="s">
        <v>15</v>
      </c>
      <c r="D7" s="36" t="s">
        <v>16</v>
      </c>
      <c r="E7" s="36" t="s">
        <v>17</v>
      </c>
      <c r="J7" s="36" t="s">
        <v>15</v>
      </c>
      <c r="K7" s="36" t="s">
        <v>16</v>
      </c>
      <c r="L7" s="36" t="s">
        <v>17</v>
      </c>
    </row>
    <row r="8" spans="3:12" ht="15">
      <c r="C8" s="37">
        <v>1</v>
      </c>
      <c r="D8" s="38">
        <v>10000</v>
      </c>
      <c r="E8" s="38">
        <f aca="true" t="shared" si="0" ref="E8:E17">D8/(1+10%)^C8</f>
        <v>9090.90909090909</v>
      </c>
      <c r="J8" s="37">
        <v>1</v>
      </c>
      <c r="K8" s="38">
        <v>10000</v>
      </c>
      <c r="L8" s="38">
        <f aca="true" t="shared" si="1" ref="L8:L17">K8/(1+10%)^J8</f>
        <v>9090.90909090909</v>
      </c>
    </row>
    <row r="9" spans="3:12" ht="15">
      <c r="C9" s="37">
        <v>2</v>
      </c>
      <c r="D9" s="38">
        <v>10000</v>
      </c>
      <c r="E9" s="38">
        <f t="shared" si="0"/>
        <v>8264.462809917353</v>
      </c>
      <c r="J9" s="37">
        <v>2</v>
      </c>
      <c r="K9" s="38">
        <f aca="true" t="shared" si="2" ref="K9:K16">K8*1.1</f>
        <v>11000</v>
      </c>
      <c r="L9" s="38">
        <f t="shared" si="1"/>
        <v>9090.90909090909</v>
      </c>
    </row>
    <row r="10" spans="3:12" ht="15">
      <c r="C10" s="37">
        <v>3</v>
      </c>
      <c r="D10" s="38">
        <v>10000</v>
      </c>
      <c r="E10" s="38">
        <f t="shared" si="0"/>
        <v>7513.148009015776</v>
      </c>
      <c r="J10" s="37">
        <v>3</v>
      </c>
      <c r="K10" s="38">
        <f t="shared" si="2"/>
        <v>12100.000000000002</v>
      </c>
      <c r="L10" s="38">
        <f t="shared" si="1"/>
        <v>9090.90909090909</v>
      </c>
    </row>
    <row r="11" spans="3:12" ht="15">
      <c r="C11" s="37">
        <v>4</v>
      </c>
      <c r="D11" s="38">
        <v>10000</v>
      </c>
      <c r="E11" s="38">
        <f t="shared" si="0"/>
        <v>6830.134553650705</v>
      </c>
      <c r="J11" s="37">
        <v>4</v>
      </c>
      <c r="K11" s="38">
        <f t="shared" si="2"/>
        <v>13310.000000000004</v>
      </c>
      <c r="L11" s="38">
        <f t="shared" si="1"/>
        <v>9090.90909090909</v>
      </c>
    </row>
    <row r="12" spans="3:12" ht="15">
      <c r="C12" s="37">
        <v>5</v>
      </c>
      <c r="D12" s="38">
        <v>10000</v>
      </c>
      <c r="E12" s="38">
        <f t="shared" si="0"/>
        <v>6209.213230591549</v>
      </c>
      <c r="J12" s="37">
        <v>5</v>
      </c>
      <c r="K12" s="38">
        <f t="shared" si="2"/>
        <v>14641.000000000005</v>
      </c>
      <c r="L12" s="38">
        <f t="shared" si="1"/>
        <v>9090.909090909092</v>
      </c>
    </row>
    <row r="13" spans="3:12" ht="15">
      <c r="C13" s="37">
        <v>6</v>
      </c>
      <c r="D13" s="38">
        <v>10000</v>
      </c>
      <c r="E13" s="38">
        <f t="shared" si="0"/>
        <v>5644.739300537772</v>
      </c>
      <c r="J13" s="37">
        <v>6</v>
      </c>
      <c r="K13" s="38">
        <f t="shared" si="2"/>
        <v>16105.100000000008</v>
      </c>
      <c r="L13" s="38">
        <f t="shared" si="1"/>
        <v>9090.90909090909</v>
      </c>
    </row>
    <row r="14" spans="3:12" ht="15">
      <c r="C14" s="37">
        <v>7</v>
      </c>
      <c r="D14" s="38">
        <v>10000</v>
      </c>
      <c r="E14" s="38">
        <f t="shared" si="0"/>
        <v>5131.581182307064</v>
      </c>
      <c r="J14" s="37">
        <v>7</v>
      </c>
      <c r="K14" s="38">
        <f t="shared" si="2"/>
        <v>17715.61000000001</v>
      </c>
      <c r="L14" s="38">
        <f t="shared" si="1"/>
        <v>9090.909090909092</v>
      </c>
    </row>
    <row r="15" spans="3:12" ht="15">
      <c r="C15" s="37">
        <v>8</v>
      </c>
      <c r="D15" s="38">
        <v>10000</v>
      </c>
      <c r="E15" s="38">
        <f t="shared" si="0"/>
        <v>4665.073802097331</v>
      </c>
      <c r="J15" s="37">
        <v>8</v>
      </c>
      <c r="K15" s="38">
        <f t="shared" si="2"/>
        <v>19487.171000000013</v>
      </c>
      <c r="L15" s="38">
        <f t="shared" si="1"/>
        <v>9090.909090909092</v>
      </c>
    </row>
    <row r="16" spans="3:12" ht="15">
      <c r="C16" s="37">
        <v>9</v>
      </c>
      <c r="D16" s="38">
        <v>10000</v>
      </c>
      <c r="E16" s="38">
        <f t="shared" si="0"/>
        <v>4240.976183724847</v>
      </c>
      <c r="J16" s="37">
        <v>9</v>
      </c>
      <c r="K16" s="38">
        <f t="shared" si="2"/>
        <v>21435.888100000015</v>
      </c>
      <c r="L16" s="38">
        <f t="shared" si="1"/>
        <v>9090.909090909092</v>
      </c>
    </row>
    <row r="17" spans="3:12" ht="15">
      <c r="C17" s="37">
        <v>10</v>
      </c>
      <c r="D17" s="38">
        <f>110000</f>
        <v>110000</v>
      </c>
      <c r="E17" s="38">
        <f t="shared" si="0"/>
        <v>42409.761837248465</v>
      </c>
      <c r="J17" s="37">
        <v>10</v>
      </c>
      <c r="K17" s="38">
        <f>K16*1.1+100000</f>
        <v>123579.47691000003</v>
      </c>
      <c r="L17" s="38">
        <f t="shared" si="1"/>
        <v>47645.23803386224</v>
      </c>
    </row>
    <row r="18" spans="3:12" ht="15">
      <c r="C18" s="36" t="s">
        <v>17</v>
      </c>
      <c r="D18" s="40">
        <f>SUM(D7:D17)</f>
        <v>200000</v>
      </c>
      <c r="E18" s="40">
        <f>SUM(E7:E17)</f>
        <v>99999.99999999994</v>
      </c>
      <c r="J18" s="36" t="s">
        <v>17</v>
      </c>
      <c r="K18" s="40">
        <f>SUM(K7:K17)</f>
        <v>259374.2460100001</v>
      </c>
      <c r="L18" s="40">
        <f>SUM(L7:L17)</f>
        <v>129463.41985204406</v>
      </c>
    </row>
    <row r="19" spans="3:10" ht="15">
      <c r="C19" s="41" t="s">
        <v>31</v>
      </c>
      <c r="J19" s="41" t="s">
        <v>30</v>
      </c>
    </row>
    <row r="20" ht="15">
      <c r="J20" s="4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3:G7"/>
  <sheetViews>
    <sheetView zoomScalePageLayoutView="0" workbookViewId="0" topLeftCell="A1">
      <selection activeCell="D4" sqref="D4"/>
    </sheetView>
  </sheetViews>
  <sheetFormatPr defaultColWidth="9.140625" defaultRowHeight="15"/>
  <cols>
    <col min="4" max="4" width="14.7109375" style="0" bestFit="1" customWidth="1"/>
    <col min="5" max="5" width="7.57421875" style="0" bestFit="1" customWidth="1"/>
    <col min="6" max="6" width="6.140625" style="0" bestFit="1" customWidth="1"/>
    <col min="7" max="7" width="14.00390625" style="0" bestFit="1" customWidth="1"/>
  </cols>
  <sheetData>
    <row r="3" ht="15">
      <c r="D3" s="39" t="s">
        <v>32</v>
      </c>
    </row>
    <row r="4" spans="4:7" ht="15">
      <c r="D4" s="48"/>
      <c r="E4" s="49" t="s">
        <v>22</v>
      </c>
      <c r="F4" s="49" t="s">
        <v>24</v>
      </c>
      <c r="G4" s="49" t="s">
        <v>33</v>
      </c>
    </row>
    <row r="5" spans="4:7" ht="15">
      <c r="D5" s="42" t="s">
        <v>21</v>
      </c>
      <c r="E5" s="46">
        <v>0.15</v>
      </c>
      <c r="F5" s="43">
        <v>0.043</v>
      </c>
      <c r="G5" s="47">
        <f>F5*E5</f>
        <v>0.006449999999999999</v>
      </c>
    </row>
    <row r="6" spans="4:7" ht="15">
      <c r="D6" s="42" t="s">
        <v>23</v>
      </c>
      <c r="E6" s="46">
        <v>0.85</v>
      </c>
      <c r="F6" s="43">
        <v>0.11</v>
      </c>
      <c r="G6" s="47">
        <f>F6*E6</f>
        <v>0.0935</v>
      </c>
    </row>
    <row r="7" spans="4:7" ht="15">
      <c r="D7" s="36" t="s">
        <v>25</v>
      </c>
      <c r="E7" s="36"/>
      <c r="F7" s="36"/>
      <c r="G7" s="50">
        <f>G5+G6</f>
        <v>0.09995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Vishal</dc:creator>
  <cp:keywords/>
  <dc:description/>
  <cp:lastModifiedBy>Vishal</cp:lastModifiedBy>
  <dcterms:created xsi:type="dcterms:W3CDTF">2011-08-03T07:28:13Z</dcterms:created>
  <dcterms:modified xsi:type="dcterms:W3CDTF">2011-12-16T08:09:16Z</dcterms:modified>
  <cp:category/>
  <cp:version/>
  <cp:contentType/>
  <cp:contentStatus/>
</cp:coreProperties>
</file>